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dagcc.sharepoint.com/sites/RD-RDInflationReductionActIRAImplementation-RUSIRA/Shared Documents/RUS IRA/Documents and Templates/"/>
    </mc:Choice>
  </mc:AlternateContent>
  <xr:revisionPtr revIDLastSave="106" documentId="8_{1171348D-580D-4346-B0C4-E89D2BB36957}" xr6:coauthVersionLast="47" xr6:coauthVersionMax="47" xr10:uidLastSave="{8D7E27C3-827D-462B-BDDC-6884C8B3076A}"/>
  <bookViews>
    <workbookView xWindow="-120" yWindow="-120" windowWidth="29040" windowHeight="15840" xr2:uid="{C201A293-BC47-4268-BB9A-E432BBFBA718}"/>
  </bookViews>
  <sheets>
    <sheet name="SI Calc"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7" l="1"/>
  <c r="B15" i="7"/>
  <c r="B10" i="7"/>
  <c r="B11" i="7" s="1"/>
  <c r="B12" i="7" l="1"/>
  <c r="B13" i="7" s="1"/>
  <c r="B14" i="7" l="1"/>
  <c r="B16" i="7" s="1"/>
  <c r="B17" i="7" s="1"/>
  <c r="B19" i="7" l="1"/>
  <c r="B18" i="7"/>
</calcChain>
</file>

<file path=xl/sharedStrings.xml><?xml version="1.0" encoding="utf-8"?>
<sst xmlns="http://schemas.openxmlformats.org/spreadsheetml/2006/main" count="38" uniqueCount="36">
  <si>
    <t>Stranded Investment Calculation</t>
  </si>
  <si>
    <t>***  Shaded cells are for input   ***</t>
  </si>
  <si>
    <t>Stranded Asset Value</t>
  </si>
  <si>
    <t>Monthly</t>
  </si>
  <si>
    <t>Quarterly</t>
  </si>
  <si>
    <t>End of Period</t>
  </si>
  <si>
    <t>NPV Stranded Asset Value 
With Monthly Compounding Per Year, 0% Financing, 30 Years</t>
  </si>
  <si>
    <t>Minimum Eligible Clean Energy Investment ($1 more)</t>
  </si>
  <si>
    <t>Grant Amount (25% of Min. Eligible Clean Energy Investment)</t>
  </si>
  <si>
    <t>Remaining Balance Eligible For Loan 
(75% of Min. Eligible Clean Energy Investment) at: 
(a) 0%   (b) 2%</t>
  </si>
  <si>
    <t>The following tables are for the pull down list in Worksheet</t>
  </si>
  <si>
    <t>Loan Payment Calculator</t>
  </si>
  <si>
    <t>Periods</t>
  </si>
  <si>
    <t>Weekly</t>
  </si>
  <si>
    <t>Semi-Annual</t>
  </si>
  <si>
    <t>Annual</t>
  </si>
  <si>
    <t>Payments Due</t>
  </si>
  <si>
    <t>Beginning of Period</t>
  </si>
  <si>
    <t>Notes</t>
  </si>
  <si>
    <t>This is the amount that must be invested/plowed back into Eligible Activities.</t>
  </si>
  <si>
    <t xml:space="preserve">This is the amount that  you could apply for as grant for reinvestment in Eligible Activities. For project loans, you can use this amount toward your equity contribution as long as the funds are retained as equity and not paid out as dividends. </t>
  </si>
  <si>
    <t>Discount Rate</t>
  </si>
  <si>
    <t>Stranded Asset Remaining Life Once Asset is Retired (Years)</t>
  </si>
  <si>
    <t>Stranded Asset Loan Interest Rate</t>
  </si>
  <si>
    <t>Stranded Asset Loan Payment Period</t>
  </si>
  <si>
    <t>Stranded Asset Loan Payment Due</t>
  </si>
  <si>
    <t>Period Loan Payment Due: 0 (begin)  or 1 (end)</t>
  </si>
  <si>
    <t>Loan Payment Per Year</t>
  </si>
  <si>
    <t>Loan Total # Of Payments</t>
  </si>
  <si>
    <t>Loan Period Payment</t>
  </si>
  <si>
    <t>Stranded Asset Total Loan  Payment</t>
  </si>
  <si>
    <t>Future stranded assets can be refinanced according to the date that the utility takes affirmative steps toward retirement (e.g. regulatory or similar notice of retirement). For example, if the asset will be retired in August 16, 2025 and its outstanding debt extends to August 16, 2035, you could put 10 years in box B4.</t>
  </si>
  <si>
    <t>NPV Stranded Asset Total Payment - NPV @ 0%</t>
  </si>
  <si>
    <t xml:space="preserve">This is the amount that you could apply for in loans towards those Eligible Activities. </t>
  </si>
  <si>
    <r>
      <rPr>
        <sz val="12"/>
        <rFont val="Calibri"/>
        <family val="2"/>
        <scheme val="minor"/>
      </rPr>
      <t xml:space="preserve">Existing stranded assets can be refinanced. If an asset were retired in 2020 and there is still outstanding debt on that asset, the asset can be refinanced as of the date of the RUS obligation of funds. The number in B4 should be the number of years remaining on the debt starting on the date of obligation. For example, if the  debt extends to August 16, 2035 and the proposed obligation of RD is anticipated to be in 2024, the number used in B4 should be 11 years (which is the difference between 2035 and 2024).             </t>
    </r>
    <r>
      <rPr>
        <sz val="12"/>
        <color rgb="FF7030A0"/>
        <rFont val="Calibri"/>
        <family val="2"/>
        <scheme val="minor"/>
      </rPr>
      <t xml:space="preserve">      </t>
    </r>
  </si>
  <si>
    <t>Note: This is being provided as a sample to potential IRA applicants. Any request for IRA funding related to stranded assets will need to be reviewed by 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</si>
</sst>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11" x14ac:knownFonts="1">
    <font>
      <sz val="12"/>
      <color theme="1"/>
      <name val="Calibri"/>
      <family val="2"/>
      <scheme val="minor"/>
    </font>
    <font>
      <sz val="12"/>
      <color theme="1"/>
      <name val="Calibri"/>
      <family val="2"/>
      <scheme val="minor"/>
    </font>
    <font>
      <b/>
      <sz val="14"/>
      <color theme="1"/>
      <name val="Calibri"/>
      <family val="2"/>
      <scheme val="minor"/>
    </font>
    <font>
      <sz val="12"/>
      <color rgb="FFFF0000"/>
      <name val="Calibri"/>
      <family val="2"/>
      <scheme val="minor"/>
    </font>
    <font>
      <b/>
      <sz val="12"/>
      <color theme="1"/>
      <name val="Calibri"/>
      <family val="2"/>
      <scheme val="minor"/>
    </font>
    <font>
      <b/>
      <sz val="18"/>
      <color theme="1"/>
      <name val="Calibri"/>
      <family val="2"/>
      <scheme val="minor"/>
    </font>
    <font>
      <sz val="16"/>
      <color theme="1"/>
      <name val="Calibri"/>
      <family val="2"/>
      <scheme val="minor"/>
    </font>
    <font>
      <b/>
      <sz val="12"/>
      <color rgb="FF00B050"/>
      <name val="Calibri"/>
      <family val="2"/>
      <scheme val="minor"/>
    </font>
    <font>
      <sz val="12"/>
      <color rgb="FF7030A0"/>
      <name val="Calibri"/>
      <family val="2"/>
      <scheme val="minor"/>
    </font>
    <font>
      <sz val="12"/>
      <name val="Calibri"/>
      <family val="2"/>
      <scheme val="minor"/>
    </font>
    <font>
      <sz val="12"/>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style="thin">
        <color auto="1"/>
      </top>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5" fontId="0" fillId="0" borderId="0" xfId="0" applyNumberFormat="1"/>
    <xf numFmtId="0" fontId="0" fillId="0" borderId="0" xfId="0" applyAlignment="1">
      <alignment horizontal="center" vertical="center" wrapText="1"/>
    </xf>
    <xf numFmtId="5" fontId="0" fillId="0" borderId="0" xfId="0" applyNumberForma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1" applyFont="1" applyAlignment="1">
      <alignment horizontal="center" vertical="center"/>
    </xf>
    <xf numFmtId="0" fontId="3" fillId="0" borderId="0" xfId="0" applyFont="1" applyAlignment="1">
      <alignment horizontal="left" vertical="center"/>
    </xf>
    <xf numFmtId="164" fontId="2" fillId="0" borderId="0" xfId="0" applyNumberFormat="1" applyFont="1" applyAlignment="1">
      <alignment horizontal="center" vertical="center"/>
    </xf>
    <xf numFmtId="0" fontId="4" fillId="0" borderId="5" xfId="0" applyFont="1" applyBorder="1" applyAlignment="1">
      <alignment horizontal="left" vertical="center" wrapText="1" indent="1"/>
    </xf>
    <xf numFmtId="0" fontId="4" fillId="0" borderId="18" xfId="0" applyFont="1" applyBorder="1" applyAlignment="1">
      <alignment horizontal="left" vertical="center" wrapText="1" indent="1"/>
    </xf>
    <xf numFmtId="0" fontId="0" fillId="0" borderId="19" xfId="0" applyBorder="1" applyAlignment="1">
      <alignment horizontal="center" vertical="center"/>
    </xf>
    <xf numFmtId="0" fontId="4" fillId="0" borderId="12" xfId="0" applyFont="1" applyBorder="1" applyAlignment="1">
      <alignment horizontal="left" vertical="center" wrapText="1" indent="1"/>
    </xf>
    <xf numFmtId="0" fontId="0" fillId="0" borderId="13" xfId="0" applyBorder="1" applyAlignment="1">
      <alignment horizontal="center" vertical="center"/>
    </xf>
    <xf numFmtId="0" fontId="4" fillId="0" borderId="14" xfId="0" applyFont="1" applyBorder="1" applyAlignment="1">
      <alignment horizontal="left" vertical="center" wrapText="1" indent="1"/>
    </xf>
    <xf numFmtId="0" fontId="0" fillId="0" borderId="9" xfId="0" applyBorder="1" applyAlignment="1">
      <alignment horizontal="center" vertical="center"/>
    </xf>
    <xf numFmtId="0" fontId="4" fillId="0" borderId="15" xfId="0" applyFont="1" applyBorder="1" applyAlignment="1">
      <alignment horizontal="left" vertical="center" wrapText="1" indent="1"/>
    </xf>
    <xf numFmtId="0" fontId="0" fillId="0" borderId="16" xfId="0" applyBorder="1" applyAlignment="1">
      <alignment horizontal="center" vertical="center"/>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10" xfId="0" applyFont="1" applyBorder="1" applyAlignment="1">
      <alignment horizontal="left" vertical="center" wrapText="1" indent="1"/>
    </xf>
    <xf numFmtId="0" fontId="0" fillId="0" borderId="11" xfId="0" applyBorder="1" applyAlignment="1">
      <alignment horizontal="center" vertical="center"/>
    </xf>
    <xf numFmtId="0" fontId="0" fillId="0" borderId="6" xfId="0" applyBorder="1" applyAlignment="1">
      <alignment horizontal="center" vertical="center"/>
    </xf>
    <xf numFmtId="0" fontId="5" fillId="0" borderId="0" xfId="0" applyFont="1" applyAlignment="1">
      <alignment horizontal="center" wrapText="1" shrinkToFit="1"/>
    </xf>
    <xf numFmtId="0" fontId="0" fillId="0" borderId="0" xfId="0" applyAlignment="1">
      <alignment wrapText="1" shrinkToFit="1"/>
    </xf>
    <xf numFmtId="0" fontId="6" fillId="2" borderId="0" xfId="0" applyFont="1" applyFill="1" applyAlignment="1">
      <alignment horizontal="left" vertical="center" wrapText="1" shrinkToFit="1"/>
    </xf>
    <xf numFmtId="5" fontId="7" fillId="2" borderId="2" xfId="0" applyNumberFormat="1" applyFont="1" applyFill="1" applyBorder="1" applyAlignment="1" applyProtection="1">
      <alignment horizontal="center" vertical="center" wrapText="1" shrinkToFit="1"/>
      <protection locked="0"/>
    </xf>
    <xf numFmtId="1" fontId="7" fillId="2" borderId="4" xfId="0" applyNumberFormat="1" applyFont="1" applyFill="1" applyBorder="1" applyAlignment="1" applyProtection="1">
      <alignment horizontal="center" vertical="center" wrapText="1" shrinkToFit="1"/>
      <protection locked="0"/>
    </xf>
    <xf numFmtId="9" fontId="7" fillId="2" borderId="20" xfId="1" applyFont="1" applyFill="1" applyBorder="1" applyAlignment="1" applyProtection="1">
      <alignment horizontal="center" vertical="center" wrapText="1" shrinkToFit="1"/>
      <protection locked="0"/>
    </xf>
    <xf numFmtId="9" fontId="7" fillId="2" borderId="4" xfId="1" applyFont="1" applyFill="1" applyBorder="1" applyAlignment="1" applyProtection="1">
      <alignment horizontal="center" vertical="center" wrapText="1" shrinkToFit="1"/>
      <protection locked="0"/>
    </xf>
    <xf numFmtId="1" fontId="7" fillId="2" borderId="4" xfId="1" applyNumberFormat="1" applyFont="1" applyFill="1" applyBorder="1" applyAlignment="1" applyProtection="1">
      <alignment horizontal="center" vertical="center" wrapText="1" shrinkToFit="1"/>
      <protection locked="0"/>
    </xf>
    <xf numFmtId="0" fontId="3" fillId="0" borderId="0" xfId="0" applyFont="1" applyAlignment="1">
      <alignment horizontal="left" vertical="center" wrapText="1" shrinkToFit="1"/>
    </xf>
    <xf numFmtId="164" fontId="2" fillId="0" borderId="17" xfId="0" applyNumberFormat="1" applyFont="1" applyBorder="1" applyAlignment="1">
      <alignment horizontal="center" vertical="center" wrapText="1" shrinkToFit="1"/>
    </xf>
    <xf numFmtId="0" fontId="0" fillId="0" borderId="17" xfId="0" applyBorder="1" applyAlignment="1">
      <alignment wrapText="1" shrinkToFit="1"/>
    </xf>
    <xf numFmtId="0" fontId="4" fillId="0" borderId="0" xfId="0" applyFont="1" applyBorder="1" applyAlignment="1">
      <alignment horizontal="left" vertical="center" wrapText="1" indent="1"/>
    </xf>
    <xf numFmtId="164" fontId="7" fillId="0" borderId="0" xfId="0" applyNumberFormat="1" applyFont="1" applyBorder="1" applyAlignment="1">
      <alignment horizontal="center" vertical="center"/>
    </xf>
    <xf numFmtId="0" fontId="0" fillId="0" borderId="0" xfId="0" applyBorder="1"/>
    <xf numFmtId="0" fontId="0" fillId="0" borderId="0" xfId="0" applyBorder="1" applyAlignment="1">
      <alignment horizontal="right" vertical="center" wrapText="1" indent="2"/>
    </xf>
    <xf numFmtId="0" fontId="0" fillId="0" borderId="0" xfId="0" applyAlignment="1" applyProtection="1">
      <alignment horizontal="right" vertical="center" wrapText="1" indent="2"/>
      <protection locked="0"/>
    </xf>
    <xf numFmtId="0" fontId="5" fillId="0" borderId="0" xfId="0" applyFont="1" applyAlignment="1" applyProtection="1">
      <alignment horizontal="center" wrapText="1" shrinkToFit="1"/>
      <protection locked="0"/>
    </xf>
    <xf numFmtId="0" fontId="0" fillId="0" borderId="0" xfId="0" applyAlignment="1" applyProtection="1">
      <alignment wrapText="1" shrinkToFit="1"/>
      <protection locked="0"/>
    </xf>
    <xf numFmtId="1" fontId="7" fillId="0" borderId="4" xfId="0" applyNumberFormat="1" applyFont="1" applyBorder="1" applyAlignment="1" applyProtection="1">
      <alignment horizontal="center" vertical="center" wrapText="1" shrinkToFit="1"/>
      <protection locked="0"/>
    </xf>
    <xf numFmtId="164" fontId="7" fillId="0" borderId="4" xfId="0" applyNumberFormat="1" applyFont="1" applyBorder="1" applyAlignment="1" applyProtection="1">
      <alignment horizontal="center" vertical="center" wrapText="1" shrinkToFit="1"/>
      <protection locked="0"/>
    </xf>
    <xf numFmtId="164" fontId="7" fillId="0" borderId="6" xfId="0" applyNumberFormat="1" applyFont="1" applyBorder="1" applyAlignment="1" applyProtection="1">
      <alignment horizontal="center" vertical="center" wrapText="1" shrinkToFit="1"/>
      <protection locked="0"/>
    </xf>
    <xf numFmtId="0" fontId="4" fillId="0" borderId="1" xfId="0" applyFont="1" applyBorder="1" applyAlignment="1" applyProtection="1">
      <alignment horizontal="left" vertical="center" wrapText="1" shrinkToFit="1"/>
    </xf>
    <xf numFmtId="0" fontId="4" fillId="0" borderId="3" xfId="0" applyFont="1" applyBorder="1" applyAlignment="1" applyProtection="1">
      <alignment horizontal="left" vertical="center" wrapText="1" shrinkToFit="1"/>
    </xf>
    <xf numFmtId="0" fontId="4" fillId="0" borderId="5" xfId="0" applyFont="1" applyBorder="1" applyAlignment="1" applyProtection="1">
      <alignment horizontal="left" vertical="center" wrapText="1" shrinkToFit="1"/>
    </xf>
    <xf numFmtId="0" fontId="4" fillId="0" borderId="0" xfId="0" applyFont="1" applyAlignment="1">
      <alignment horizontal="center" vertical="center" wrapText="1"/>
    </xf>
    <xf numFmtId="0" fontId="10" fillId="0" borderId="0" xfId="0" applyFont="1" applyBorder="1" applyAlignment="1" applyProtection="1">
      <alignment horizontal="center" vertical="center" wrapText="1"/>
    </xf>
  </cellXfs>
  <cellStyles count="2">
    <cellStyle name="Normal" xfId="0" builtinId="0"/>
    <cellStyle name="Percent" xfId="1" builtinId="5"/>
  </cellStyles>
  <dxfs count="7">
    <dxf>
      <font>
        <strike val="0"/>
        <outline val="0"/>
        <shadow val="0"/>
        <u val="none"/>
        <vertAlign val="baseline"/>
        <sz val="12"/>
        <color theme="1"/>
        <name val="Calibri"/>
        <family val="2"/>
        <scheme val="minor"/>
      </font>
      <border diagonalUp="0" diagonalDown="0">
        <left style="thin">
          <color auto="1"/>
        </left>
        <right/>
        <top style="thin">
          <color auto="1"/>
        </top>
        <bottom style="thin">
          <color auto="1"/>
        </bottom>
      </border>
    </dxf>
    <dxf>
      <font>
        <b/>
        <strike val="0"/>
        <outline val="0"/>
        <shadow val="0"/>
        <u val="none"/>
        <vertAlign val="baseline"/>
        <sz val="12"/>
        <color theme="1"/>
        <name val="Calibri"/>
        <family val="2"/>
        <scheme val="minor"/>
      </font>
      <alignment horizontal="left" vertical="center" textRotation="0" wrapText="1" indent="1" justifyLastLine="0" shrinkToFit="0" readingOrder="0"/>
      <border diagonalUp="0" diagonalDown="0">
        <left/>
        <right style="thin">
          <color auto="1"/>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color theme="1"/>
        <name val="Calibri"/>
        <family val="2"/>
        <scheme val="minor"/>
      </font>
    </dxf>
    <dxf>
      <border>
        <bottom style="medium">
          <color auto="1"/>
        </bottom>
      </border>
    </dxf>
    <dxf>
      <font>
        <strike val="0"/>
        <outline val="0"/>
        <shadow val="0"/>
        <u val="none"/>
        <vertAlign val="baseline"/>
        <sz val="12"/>
        <color theme="1"/>
        <name val="Calibri"/>
        <family val="2"/>
        <scheme val="minor"/>
      </font>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B561D94-9EA5-45B6-ADE8-DD4CA372B1AD}" name="Table15" displayName="Table15" ref="A63:B68" totalsRowShown="0" headerRowDxfId="6" dataDxfId="4" headerRowBorderDxfId="5" tableBorderDxfId="3" totalsRowBorderDxfId="2">
  <autoFilter ref="A63:B68" xr:uid="{FB561D94-9EA5-45B6-ADE8-DD4CA372B1AD}"/>
  <tableColumns count="2">
    <tableColumn id="1" xr3:uid="{81F44425-6FAF-43A0-A0B9-8809CB3BE18B}" name="Loan Payment Calculator" dataDxfId="1"/>
    <tableColumn id="2" xr3:uid="{C09B85DC-4732-4010-A4BB-3586DD1625EF}" name="Perio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FD128-86F5-4ACD-A518-C647F93E4284}">
  <dimension ref="A1:N72"/>
  <sheetViews>
    <sheetView tabSelected="1" zoomScale="130" zoomScaleNormal="130" workbookViewId="0">
      <selection activeCell="B4" sqref="B4"/>
    </sheetView>
  </sheetViews>
  <sheetFormatPr defaultRowHeight="15.75" x14ac:dyDescent="0.25"/>
  <cols>
    <col min="1" max="1" width="56.125" customWidth="1"/>
    <col min="2" max="2" width="13.625" customWidth="1"/>
    <col min="3" max="3" width="63.125" customWidth="1"/>
    <col min="4" max="4" width="39.25" customWidth="1"/>
    <col min="5" max="5" width="11" customWidth="1"/>
    <col min="6" max="6" width="10.5" customWidth="1"/>
    <col min="7" max="7" width="12.625" customWidth="1"/>
    <col min="9" max="9" width="17.125" customWidth="1"/>
    <col min="10" max="10" width="16" customWidth="1"/>
    <col min="11" max="11" width="11.25" customWidth="1"/>
    <col min="12" max="12" width="14" customWidth="1"/>
    <col min="13" max="13" width="12.5" customWidth="1"/>
    <col min="14" max="14" width="13.625" customWidth="1"/>
  </cols>
  <sheetData>
    <row r="1" spans="1:5" ht="24" customHeight="1" x14ac:dyDescent="0.35">
      <c r="A1" s="23" t="s">
        <v>0</v>
      </c>
      <c r="B1" s="39"/>
      <c r="C1" s="24" t="s">
        <v>18</v>
      </c>
    </row>
    <row r="2" spans="1:5" ht="25.5" customHeight="1" thickBot="1" x14ac:dyDescent="0.3">
      <c r="A2" s="25" t="s">
        <v>1</v>
      </c>
      <c r="B2" s="40"/>
      <c r="C2" s="24"/>
    </row>
    <row r="3" spans="1:5" ht="21.95" customHeight="1" x14ac:dyDescent="0.25">
      <c r="A3" s="44" t="s">
        <v>2</v>
      </c>
      <c r="B3" s="26">
        <v>1000000</v>
      </c>
      <c r="C3" s="24"/>
    </row>
    <row r="4" spans="1:5" ht="137.44999999999999" customHeight="1" x14ac:dyDescent="0.25">
      <c r="A4" s="45" t="s">
        <v>22</v>
      </c>
      <c r="B4" s="27">
        <v>15</v>
      </c>
      <c r="C4" s="24" t="s">
        <v>34</v>
      </c>
      <c r="D4" s="24" t="s">
        <v>31</v>
      </c>
    </row>
    <row r="5" spans="1:5" ht="21.95" customHeight="1" x14ac:dyDescent="0.25">
      <c r="A5" s="45" t="s">
        <v>23</v>
      </c>
      <c r="B5" s="28">
        <v>0.05</v>
      </c>
      <c r="C5" s="24"/>
    </row>
    <row r="6" spans="1:5" ht="21.95" customHeight="1" x14ac:dyDescent="0.25">
      <c r="A6" s="45" t="s">
        <v>21</v>
      </c>
      <c r="B6" s="29">
        <v>0.03</v>
      </c>
      <c r="C6" s="24"/>
    </row>
    <row r="7" spans="1:5" ht="21.95" customHeight="1" x14ac:dyDescent="0.25">
      <c r="A7" s="45" t="s">
        <v>24</v>
      </c>
      <c r="B7" s="30" t="s">
        <v>3</v>
      </c>
      <c r="C7" s="24"/>
    </row>
    <row r="8" spans="1:5" ht="35.1" customHeight="1" x14ac:dyDescent="0.25">
      <c r="A8" s="45" t="s">
        <v>25</v>
      </c>
      <c r="B8" s="30" t="s">
        <v>5</v>
      </c>
      <c r="C8" s="24"/>
    </row>
    <row r="9" spans="1:5" ht="21.95" customHeight="1" x14ac:dyDescent="0.25">
      <c r="A9" s="45" t="s">
        <v>26</v>
      </c>
      <c r="B9" s="41"/>
      <c r="C9" s="24"/>
    </row>
    <row r="10" spans="1:5" ht="21.95" customHeight="1" x14ac:dyDescent="0.25">
      <c r="A10" s="45" t="s">
        <v>27</v>
      </c>
      <c r="B10" s="41">
        <f>IFERROR(VLOOKUP(B7, Table15[], 2, 0), " ")</f>
        <v>12</v>
      </c>
      <c r="C10" s="31"/>
    </row>
    <row r="11" spans="1:5" ht="21.95" customHeight="1" x14ac:dyDescent="0.25">
      <c r="A11" s="45" t="s">
        <v>28</v>
      </c>
      <c r="B11" s="41">
        <f>B4*B10</f>
        <v>180</v>
      </c>
      <c r="C11" s="24"/>
    </row>
    <row r="12" spans="1:5" ht="21.95" customHeight="1" x14ac:dyDescent="0.25">
      <c r="A12" s="45" t="s">
        <v>29</v>
      </c>
      <c r="B12" s="42">
        <f>IFERROR(-PMT(B5/B10, B4*B10, B3, 0, B9), " ")</f>
        <v>7907.9362674154454</v>
      </c>
      <c r="C12" s="32"/>
      <c r="D12" s="8"/>
      <c r="E12" s="8"/>
    </row>
    <row r="13" spans="1:5" ht="21.95" customHeight="1" x14ac:dyDescent="0.25">
      <c r="A13" s="45" t="s">
        <v>30</v>
      </c>
      <c r="B13" s="42">
        <f>+B12*B10*B4</f>
        <v>1423428.52813478</v>
      </c>
      <c r="C13" s="33"/>
      <c r="D13" s="8"/>
    </row>
    <row r="14" spans="1:5" ht="35.1" customHeight="1" x14ac:dyDescent="0.25">
      <c r="A14" s="45" t="str">
        <f>_xlfn.CONCAT("NPV Stranded Asset Total Loan Payment", CHAR(10), "With Monthly Compounding Per Year, ", B4, " Years")</f>
        <v>NPV Stranded Asset Total Loan Payment
With Monthly Compounding Per Year, 15 Years</v>
      </c>
      <c r="B14" s="42">
        <f>ROUND(B13/(1+B6/1)^(B4*1),2)</f>
        <v>913644.61</v>
      </c>
      <c r="C14" s="31"/>
      <c r="D14" s="7"/>
    </row>
    <row r="15" spans="1:5" ht="35.1" customHeight="1" x14ac:dyDescent="0.25">
      <c r="A15" s="45" t="s">
        <v>6</v>
      </c>
      <c r="B15" s="42">
        <f>ROUND(B3/(1+B6/1)^(30*1),0)</f>
        <v>411987</v>
      </c>
      <c r="C15" s="31"/>
    </row>
    <row r="16" spans="1:5" ht="21.95" customHeight="1" x14ac:dyDescent="0.25">
      <c r="A16" s="45" t="s">
        <v>32</v>
      </c>
      <c r="B16" s="42">
        <f>+B14-B15</f>
        <v>501657.61</v>
      </c>
      <c r="C16" s="24"/>
    </row>
    <row r="17" spans="1:14" ht="43.9" customHeight="1" x14ac:dyDescent="0.25">
      <c r="A17" s="45" t="s">
        <v>7</v>
      </c>
      <c r="B17" s="42">
        <f>+B16+1</f>
        <v>501658.61</v>
      </c>
      <c r="C17" s="24" t="s">
        <v>19</v>
      </c>
    </row>
    <row r="18" spans="1:14" ht="78.599999999999994" customHeight="1" x14ac:dyDescent="0.25">
      <c r="A18" s="45" t="s">
        <v>8</v>
      </c>
      <c r="B18" s="42">
        <f>+B17*25%</f>
        <v>125414.6525</v>
      </c>
      <c r="C18" s="24" t="s">
        <v>20</v>
      </c>
    </row>
    <row r="19" spans="1:14" ht="48" customHeight="1" thickBot="1" x14ac:dyDescent="0.3">
      <c r="A19" s="46" t="s">
        <v>9</v>
      </c>
      <c r="B19" s="43">
        <f>+B17*75%</f>
        <v>376243.95750000002</v>
      </c>
      <c r="C19" s="24" t="s">
        <v>33</v>
      </c>
    </row>
    <row r="20" spans="1:14" ht="12" customHeight="1" x14ac:dyDescent="0.25">
      <c r="A20" s="38"/>
      <c r="B20" s="5"/>
      <c r="C20" s="4"/>
      <c r="D20" s="4"/>
      <c r="E20" s="4"/>
      <c r="F20" s="4"/>
    </row>
    <row r="21" spans="1:14" ht="21.95" customHeight="1" x14ac:dyDescent="0.25">
      <c r="A21" s="48" t="s">
        <v>35</v>
      </c>
      <c r="B21" s="48"/>
      <c r="C21" s="48"/>
      <c r="D21" s="2"/>
      <c r="E21" s="2"/>
      <c r="F21" s="2"/>
      <c r="G21" s="2"/>
      <c r="H21" s="2"/>
      <c r="I21" s="2"/>
      <c r="J21" s="2"/>
      <c r="K21" s="2"/>
      <c r="L21" s="2"/>
      <c r="M21" s="2"/>
      <c r="N21" s="2"/>
    </row>
    <row r="22" spans="1:14" ht="21.95" customHeight="1" x14ac:dyDescent="0.25">
      <c r="A22" s="34"/>
      <c r="B22" s="35"/>
      <c r="C22" s="6"/>
      <c r="D22" s="5"/>
      <c r="E22" s="5"/>
      <c r="F22" s="3"/>
      <c r="G22" s="3"/>
      <c r="H22" s="6"/>
      <c r="I22" s="3"/>
      <c r="J22" s="3"/>
      <c r="K22" s="1"/>
      <c r="L22" s="3"/>
      <c r="M22" s="3"/>
      <c r="N22" s="3"/>
    </row>
    <row r="23" spans="1:14" ht="21.95" customHeight="1" x14ac:dyDescent="0.25">
      <c r="A23" s="34"/>
      <c r="B23" s="35"/>
    </row>
    <row r="24" spans="1:14" ht="21.95" customHeight="1" x14ac:dyDescent="0.25">
      <c r="A24" s="36"/>
      <c r="B24" s="35"/>
    </row>
    <row r="25" spans="1:14" ht="12" customHeight="1" x14ac:dyDescent="0.25">
      <c r="A25" s="37"/>
      <c r="B25" s="36"/>
    </row>
    <row r="26" spans="1:14" ht="21.95" customHeight="1" x14ac:dyDescent="0.25">
      <c r="A26" s="34"/>
      <c r="B26" s="35"/>
    </row>
    <row r="27" spans="1:14" ht="21.95" customHeight="1" x14ac:dyDescent="0.25">
      <c r="A27" s="34"/>
      <c r="B27" s="35"/>
    </row>
    <row r="28" spans="1:14" ht="21.95" customHeight="1" x14ac:dyDescent="0.25">
      <c r="A28" s="34"/>
      <c r="B28" s="35"/>
    </row>
    <row r="29" spans="1:14" ht="21.95" customHeight="1" x14ac:dyDescent="0.25">
      <c r="A29" s="36"/>
      <c r="B29" s="35"/>
    </row>
    <row r="61" spans="1:2" x14ac:dyDescent="0.25">
      <c r="A61" s="47" t="s">
        <v>10</v>
      </c>
      <c r="B61" s="47"/>
    </row>
    <row r="63" spans="1:2" ht="16.5" thickBot="1" x14ac:dyDescent="0.3">
      <c r="A63" s="10" t="s">
        <v>11</v>
      </c>
      <c r="B63" s="11" t="s">
        <v>12</v>
      </c>
    </row>
    <row r="64" spans="1:2" x14ac:dyDescent="0.25">
      <c r="A64" s="12" t="s">
        <v>13</v>
      </c>
      <c r="B64" s="13">
        <v>52</v>
      </c>
    </row>
    <row r="65" spans="1:2" x14ac:dyDescent="0.25">
      <c r="A65" s="14" t="s">
        <v>3</v>
      </c>
      <c r="B65" s="15">
        <v>12</v>
      </c>
    </row>
    <row r="66" spans="1:2" x14ac:dyDescent="0.25">
      <c r="A66" s="14" t="s">
        <v>4</v>
      </c>
      <c r="B66" s="15">
        <v>4</v>
      </c>
    </row>
    <row r="67" spans="1:2" x14ac:dyDescent="0.25">
      <c r="A67" s="14" t="s">
        <v>14</v>
      </c>
      <c r="B67" s="15">
        <v>2</v>
      </c>
    </row>
    <row r="68" spans="1:2" x14ac:dyDescent="0.25">
      <c r="A68" s="16" t="s">
        <v>15</v>
      </c>
      <c r="B68" s="17">
        <v>1</v>
      </c>
    </row>
    <row r="69" spans="1:2" ht="16.5" thickBot="1" x14ac:dyDescent="0.3"/>
    <row r="70" spans="1:2" ht="16.5" thickBot="1" x14ac:dyDescent="0.3">
      <c r="A70" s="18" t="s">
        <v>16</v>
      </c>
      <c r="B70" s="19"/>
    </row>
    <row r="71" spans="1:2" x14ac:dyDescent="0.25">
      <c r="A71" s="20" t="s">
        <v>5</v>
      </c>
      <c r="B71" s="21">
        <v>0</v>
      </c>
    </row>
    <row r="72" spans="1:2" ht="16.5" thickBot="1" x14ac:dyDescent="0.3">
      <c r="A72" s="9" t="s">
        <v>17</v>
      </c>
      <c r="B72" s="22">
        <v>1</v>
      </c>
    </row>
  </sheetData>
  <sheetProtection algorithmName="SHA-512" hashValue="F3Aq5aOf6maseQkq1AM9UYBMmlyyqisBwErXCgXYXeym0f+Wy4n0y+XUMGV1HdcCcgpsUJa1lhpwCJvNT08vTQ==" saltValue="Pk3XaW1UruNxcXdACXSlxQ==" spinCount="100000" sheet="1" objects="1" scenarios="1"/>
  <mergeCells count="2">
    <mergeCell ref="A61:B61"/>
    <mergeCell ref="A21:C21"/>
  </mergeCells>
  <dataValidations count="2">
    <dataValidation type="list" allowBlank="1" showInputMessage="1" showErrorMessage="1" errorTitle="Invalid Entry" error="Please select a period from list" promptTitle="Periods" sqref="B7" xr:uid="{DF9FBF7C-6D70-431C-88EB-13F408B5B8F3}">
      <formula1>$A$64:$A$68</formula1>
    </dataValidation>
    <dataValidation type="list" allowBlank="1" showInputMessage="1" showErrorMessage="1" errorTitle="Invalid Entry" error="Please select a period from list" promptTitle="Payment Period Due" sqref="B8" xr:uid="{668045EE-1D5B-44F5-B776-3E4CA41125AA}">
      <formula1>$A$71:$A$72</formula1>
    </dataValidation>
  </dataValidations>
  <pageMargins left="0.5" right="0.5" top="0.5" bottom="0.5" header="0.5" footer="0.5"/>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F5A518127CF4F96EB2E7538598CA4" ma:contentTypeVersion="12" ma:contentTypeDescription="Create a new document." ma:contentTypeScope="" ma:versionID="6b9434117b733faabc645da9ca6f1cd5">
  <xsd:schema xmlns:xsd="http://www.w3.org/2001/XMLSchema" xmlns:xs="http://www.w3.org/2001/XMLSchema" xmlns:p="http://schemas.microsoft.com/office/2006/metadata/properties" xmlns:ns2="6061c280-582e-4cb5-ae4d-994e2881fbff" xmlns:ns3="d1071829-2d69-497a-b889-99a3f08522e8" targetNamespace="http://schemas.microsoft.com/office/2006/metadata/properties" ma:root="true" ma:fieldsID="dc82b69cc3fda7f2d43a84de85a06208" ns2:_="" ns3:_="">
    <xsd:import namespace="6061c280-582e-4cb5-ae4d-994e2881fbff"/>
    <xsd:import namespace="d1071829-2d69-497a-b889-99a3f08522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61c280-582e-4cb5-ae4d-994e2881fb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1071829-2d69-497a-b889-99a3f08522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061c280-582e-4cb5-ae4d-994e2881fbf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0C9E69-E742-41D6-84A2-4CFF2D5B4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61c280-582e-4cb5-ae4d-994e2881fbff"/>
    <ds:schemaRef ds:uri="d1071829-2d69-497a-b889-99a3f08522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E397A-8A87-454A-9523-EC4124F98141}">
  <ds:schemaRefs>
    <ds:schemaRef ds:uri="d1071829-2d69-497a-b889-99a3f08522e8"/>
    <ds:schemaRef ds:uri="http://purl.org/dc/dcmitype/"/>
    <ds:schemaRef ds:uri="http://www.w3.org/XML/1998/namespace"/>
    <ds:schemaRef ds:uri="http://schemas.microsoft.com/office/2006/documentManagement/types"/>
    <ds:schemaRef ds:uri="http://purl.org/dc/elements/1.1/"/>
    <ds:schemaRef ds:uri="6061c280-582e-4cb5-ae4d-994e2881fbff"/>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55CB557-9299-442E-B2B6-F66A8D4D1B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 Calc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 Michael - RD, Washington, DC</dc:creator>
  <cp:keywords/>
  <dc:description/>
  <cp:lastModifiedBy>Deardorff, Tasha - RD, MT</cp:lastModifiedBy>
  <cp:revision/>
  <dcterms:created xsi:type="dcterms:W3CDTF">2023-05-15T14:59:47Z</dcterms:created>
  <dcterms:modified xsi:type="dcterms:W3CDTF">2023-06-23T17:07:23Z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0x010100ABDF5A518127CF4F96EB2E7538598CA4</vt:lpwstr>
  </property>
  <property fmtid="{D5CDD505-2E9C-101B-9397-08002B2CF9AE}" pid="3" name="MediaServiceImageTags">
    <vt:lpwstr/>
  </property>
</Properties>
</file>